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GoogleDrive/My Drive/Park Place Funding Shared/Operations/New Loans/"/>
    </mc:Choice>
  </mc:AlternateContent>
  <xr:revisionPtr revIDLastSave="0" documentId="13_ncr:1_{F0307C65-6743-D749-85FA-BD585E45A307}" xr6:coauthVersionLast="37" xr6:coauthVersionMax="37" xr10:uidLastSave="{00000000-0000-0000-0000-000000000000}"/>
  <bookViews>
    <workbookView xWindow="19980" yWindow="460" windowWidth="17240" windowHeight="20040" tabRatio="500" xr2:uid="{00000000-000D-0000-FFFF-FFFF00000000}"/>
  </bookViews>
  <sheets>
    <sheet name="Sheet1" sheetId="1" r:id="rId1"/>
  </sheets>
  <definedNames>
    <definedName name="_xlnm.Print_Area" localSheetId="0">Sheet1!$A$1:$E$43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B29" i="1"/>
  <c r="B16" i="1"/>
  <c r="B18" i="1"/>
  <c r="B19" i="1"/>
  <c r="B20" i="1"/>
  <c r="B24" i="1"/>
  <c r="B25" i="1"/>
  <c r="B31" i="1"/>
  <c r="B14" i="1"/>
  <c r="B35" i="1"/>
  <c r="B15" i="1"/>
  <c r="B36" i="1"/>
  <c r="B37" i="1"/>
  <c r="B41" i="1"/>
  <c r="B43" i="1"/>
</calcChain>
</file>

<file path=xl/sharedStrings.xml><?xml version="1.0" encoding="utf-8"?>
<sst xmlns="http://schemas.openxmlformats.org/spreadsheetml/2006/main" count="39" uniqueCount="36">
  <si>
    <t>BORROWER COSTS</t>
  </si>
  <si>
    <t>Loan Info:</t>
  </si>
  <si>
    <t>Terms</t>
  </si>
  <si>
    <t>Estimated ARV</t>
  </si>
  <si>
    <t>LTV</t>
  </si>
  <si>
    <t>Purchase Price</t>
  </si>
  <si>
    <t>Annual Interest Rate</t>
  </si>
  <si>
    <t>Estimated Rehab</t>
  </si>
  <si>
    <t>Origination Fee</t>
  </si>
  <si>
    <t>Prepayment Fee</t>
  </si>
  <si>
    <t>Term    (Months)</t>
  </si>
  <si>
    <t>Loan Calculations</t>
  </si>
  <si>
    <t>* LTV</t>
  </si>
  <si>
    <t>Maximum Loan Amount</t>
  </si>
  <si>
    <t>Total Loan Amount</t>
  </si>
  <si>
    <t xml:space="preserve"> - Estimated Rehab</t>
  </si>
  <si>
    <t>Loan Funded at Closing</t>
  </si>
  <si>
    <t>If this amount is greater than the purchase price, adjust the total loan amount downward by the difference.</t>
  </si>
  <si>
    <t>Closing Costs</t>
  </si>
  <si>
    <t>Borrower Down Payment</t>
  </si>
  <si>
    <t xml:space="preserve">     (=Purchase Price - Loan Funded at Closing)</t>
  </si>
  <si>
    <t>Processing Fee</t>
  </si>
  <si>
    <t>Loan Document Fee</t>
  </si>
  <si>
    <t>Flood Certificate Fee</t>
  </si>
  <si>
    <t>Escrow- 3 Months Insurance</t>
  </si>
  <si>
    <t>Total Closing Costs</t>
  </si>
  <si>
    <t>Monthly Payments</t>
  </si>
  <si>
    <t>Monthly Interest</t>
  </si>
  <si>
    <t>Monthly Escrow*</t>
  </si>
  <si>
    <t xml:space="preserve">     *Monthly escrow based on historical average.</t>
  </si>
  <si>
    <t>Total Monthly Pmt</t>
  </si>
  <si>
    <t>Payoff Costs</t>
  </si>
  <si>
    <t>County Clerk Filing Fee</t>
  </si>
  <si>
    <t>Total Payoff Costs</t>
  </si>
  <si>
    <t>Flip Example</t>
  </si>
  <si>
    <t>Escrow- 3 Months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</si>
</sst>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65B9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0" fontId="4" fillId="0" borderId="6" xfId="0" applyFont="1" applyBorder="1" applyAlignment="1">
      <alignment horizontal="left" indent="1"/>
    </xf>
    <xf numFmtId="0" fontId="4" fillId="0" borderId="6" xfId="0" applyFont="1" applyBorder="1"/>
    <xf numFmtId="0" fontId="4" fillId="0" borderId="7" xfId="0" applyFont="1" applyBorder="1" applyAlignment="1">
      <alignment horizontal="left" indent="1"/>
    </xf>
    <xf numFmtId="44" fontId="4" fillId="0" borderId="7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7" xfId="0" applyFont="1" applyBorder="1"/>
    <xf numFmtId="0" fontId="5" fillId="0" borderId="0" xfId="0" applyFont="1" applyBorder="1"/>
    <xf numFmtId="44" fontId="5" fillId="0" borderId="0" xfId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4" fontId="4" fillId="0" borderId="5" xfId="2" applyNumberFormat="1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9" fontId="4" fillId="0" borderId="6" xfId="2" applyFont="1" applyBorder="1" applyAlignment="1">
      <alignment horizontal="center"/>
    </xf>
    <xf numFmtId="0" fontId="0" fillId="0" borderId="0" xfId="0" applyFont="1"/>
    <xf numFmtId="0" fontId="4" fillId="0" borderId="8" xfId="0" applyFont="1" applyBorder="1" applyAlignment="1">
      <alignment horizontal="left" indent="1"/>
    </xf>
    <xf numFmtId="44" fontId="4" fillId="0" borderId="8" xfId="0" applyNumberFormat="1" applyFont="1" applyBorder="1"/>
    <xf numFmtId="0" fontId="6" fillId="0" borderId="0" xfId="0" applyFont="1"/>
    <xf numFmtId="0" fontId="4" fillId="0" borderId="0" xfId="0" applyFont="1" applyBorder="1" applyAlignment="1">
      <alignment horizontal="left" indent="1"/>
    </xf>
    <xf numFmtId="44" fontId="4" fillId="0" borderId="0" xfId="0" applyNumberFormat="1" applyFont="1" applyBorder="1"/>
    <xf numFmtId="0" fontId="3" fillId="2" borderId="3" xfId="0" applyFont="1" applyFill="1" applyBorder="1" applyAlignment="1">
      <alignment horizontal="left"/>
    </xf>
    <xf numFmtId="44" fontId="7" fillId="2" borderId="4" xfId="0" applyNumberFormat="1" applyFont="1" applyFill="1" applyBorder="1"/>
    <xf numFmtId="164" fontId="4" fillId="0" borderId="5" xfId="1" applyNumberFormat="1" applyFont="1" applyBorder="1" applyAlignment="1">
      <alignment horizontal="right"/>
    </xf>
    <xf numFmtId="44" fontId="1" fillId="0" borderId="0" xfId="0" applyNumberFormat="1" applyFont="1"/>
    <xf numFmtId="44" fontId="4" fillId="0" borderId="6" xfId="1" applyFont="1" applyBorder="1"/>
    <xf numFmtId="44" fontId="4" fillId="0" borderId="7" xfId="1" applyFont="1" applyBorder="1"/>
    <xf numFmtId="0" fontId="5" fillId="0" borderId="3" xfId="0" applyFont="1" applyBorder="1" applyAlignment="1">
      <alignment horizontal="left"/>
    </xf>
    <xf numFmtId="164" fontId="5" fillId="0" borderId="4" xfId="1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164" fontId="7" fillId="2" borderId="4" xfId="1" applyNumberFormat="1" applyFont="1" applyFill="1" applyBorder="1" applyAlignment="1">
      <alignment horizontal="left"/>
    </xf>
    <xf numFmtId="164" fontId="4" fillId="0" borderId="5" xfId="1" applyNumberFormat="1" applyFont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164" fontId="4" fillId="0" borderId="7" xfId="1" applyNumberFormat="1" applyFont="1" applyBorder="1" applyAlignment="1">
      <alignment horizontal="left"/>
    </xf>
    <xf numFmtId="0" fontId="6" fillId="0" borderId="0" xfId="0" applyFont="1" applyBorder="1"/>
    <xf numFmtId="0" fontId="4" fillId="0" borderId="1" xfId="0" applyFont="1" applyBorder="1" applyAlignment="1">
      <alignment horizontal="left" indent="1"/>
    </xf>
    <xf numFmtId="44" fontId="4" fillId="0" borderId="5" xfId="1" applyFont="1" applyBorder="1"/>
    <xf numFmtId="0" fontId="4" fillId="0" borderId="9" xfId="0" applyFont="1" applyBorder="1" applyAlignment="1">
      <alignment horizontal="left" indent="1"/>
    </xf>
    <xf numFmtId="164" fontId="4" fillId="0" borderId="6" xfId="1" applyNumberFormat="1" applyFont="1" applyBorder="1" applyAlignment="1">
      <alignment horizontal="left"/>
    </xf>
    <xf numFmtId="0" fontId="5" fillId="0" borderId="3" xfId="0" applyFont="1" applyFill="1" applyBorder="1" applyAlignment="1">
      <alignment wrapText="1"/>
    </xf>
    <xf numFmtId="44" fontId="5" fillId="0" borderId="8" xfId="0" applyNumberFormat="1" applyFont="1" applyFill="1" applyBorder="1" applyAlignment="1">
      <alignment wrapText="1"/>
    </xf>
    <xf numFmtId="164" fontId="1" fillId="0" borderId="0" xfId="0" applyNumberFormat="1" applyFont="1"/>
    <xf numFmtId="44" fontId="7" fillId="2" borderId="4" xfId="1" applyFont="1" applyFill="1" applyBorder="1"/>
    <xf numFmtId="0" fontId="5" fillId="0" borderId="8" xfId="0" applyFont="1" applyBorder="1" applyAlignment="1">
      <alignment horizontal="left"/>
    </xf>
    <xf numFmtId="164" fontId="5" fillId="0" borderId="8" xfId="1" applyNumberFormat="1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44" fontId="4" fillId="0" borderId="5" xfId="1" applyFont="1" applyFill="1" applyBorder="1" applyProtection="1">
      <protection locked="0"/>
    </xf>
    <xf numFmtId="44" fontId="4" fillId="0" borderId="6" xfId="0" applyNumberFormat="1" applyFont="1" applyBorder="1" applyProtection="1">
      <protection locked="0"/>
    </xf>
    <xf numFmtId="44" fontId="4" fillId="0" borderId="7" xfId="0" applyNumberFormat="1" applyFont="1" applyBorder="1" applyProtection="1">
      <protection locked="0"/>
    </xf>
    <xf numFmtId="9" fontId="4" fillId="0" borderId="5" xfId="0" applyNumberFormat="1" applyFont="1" applyBorder="1" applyAlignment="1" applyProtection="1">
      <alignment horizontal="center"/>
      <protection locked="0"/>
    </xf>
    <xf numFmtId="10" fontId="4" fillId="0" borderId="6" xfId="0" applyNumberFormat="1" applyFont="1" applyBorder="1" applyAlignment="1" applyProtection="1">
      <alignment horizontal="center"/>
      <protection locked="0"/>
    </xf>
    <xf numFmtId="165" fontId="4" fillId="0" borderId="6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1607344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A36BD9-7105-4444-9F93-84B01B6BC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7344" cy="406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1607344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4C5540-28CD-4E4D-8AC5-10FE62820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7344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Normal="100" workbookViewId="0">
      <selection activeCell="B14" sqref="B14"/>
    </sheetView>
  </sheetViews>
  <sheetFormatPr baseColWidth="10" defaultColWidth="11" defaultRowHeight="16" x14ac:dyDescent="0.2"/>
  <cols>
    <col min="1" max="1" width="29.5" customWidth="1"/>
    <col min="2" max="2" width="13.6640625" bestFit="1" customWidth="1"/>
    <col min="3" max="3" width="8.33203125" customWidth="1"/>
    <col min="4" max="4" width="16.33203125" bestFit="1" customWidth="1"/>
    <col min="5" max="5" width="11.5" bestFit="1" customWidth="1"/>
    <col min="7" max="7" width="11.5" bestFit="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2" t="s">
        <v>0</v>
      </c>
      <c r="B3" s="1"/>
      <c r="C3" s="23"/>
      <c r="D3" s="1"/>
      <c r="E3" s="1"/>
      <c r="F3" s="1"/>
      <c r="G3" s="1"/>
      <c r="H3" s="1"/>
      <c r="I3" s="1"/>
    </row>
    <row r="4" spans="1:9" x14ac:dyDescent="0.2">
      <c r="A4" s="2" t="s">
        <v>34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2"/>
      <c r="B5" s="1"/>
      <c r="C5" s="1"/>
      <c r="D5" s="1"/>
      <c r="E5" s="1"/>
      <c r="F5" s="1"/>
      <c r="G5" s="1"/>
      <c r="H5" s="1"/>
      <c r="I5" s="1"/>
    </row>
    <row r="6" spans="1:9" x14ac:dyDescent="0.2">
      <c r="A6" s="3" t="s">
        <v>1</v>
      </c>
      <c r="B6" s="4"/>
      <c r="C6" s="1"/>
      <c r="D6" s="5" t="s">
        <v>2</v>
      </c>
      <c r="E6" s="6"/>
      <c r="F6" s="1"/>
      <c r="G6" s="1"/>
      <c r="H6" s="1"/>
      <c r="I6" s="1"/>
    </row>
    <row r="7" spans="1:9" x14ac:dyDescent="0.2">
      <c r="A7" s="7" t="s">
        <v>3</v>
      </c>
      <c r="B7" s="57">
        <v>550000</v>
      </c>
      <c r="C7" s="1"/>
      <c r="D7" s="8" t="s">
        <v>4</v>
      </c>
      <c r="E7" s="60">
        <v>0.7</v>
      </c>
      <c r="F7" s="1"/>
      <c r="G7" s="1"/>
      <c r="H7" s="1"/>
      <c r="I7" s="1"/>
    </row>
    <row r="8" spans="1:9" x14ac:dyDescent="0.2">
      <c r="A8" s="9" t="s">
        <v>5</v>
      </c>
      <c r="B8" s="58">
        <v>350000</v>
      </c>
      <c r="C8" s="1"/>
      <c r="D8" s="10" t="s">
        <v>6</v>
      </c>
      <c r="E8" s="61">
        <v>0.1</v>
      </c>
      <c r="F8" s="1"/>
      <c r="G8" s="1"/>
      <c r="H8" s="1"/>
      <c r="I8" s="1"/>
    </row>
    <row r="9" spans="1:9" x14ac:dyDescent="0.2">
      <c r="A9" s="11" t="s">
        <v>7</v>
      </c>
      <c r="B9" s="59">
        <v>100000</v>
      </c>
      <c r="C9" s="1"/>
      <c r="D9" s="10" t="s">
        <v>8</v>
      </c>
      <c r="E9" s="62">
        <v>0.02</v>
      </c>
      <c r="F9" s="1"/>
      <c r="G9" s="1"/>
      <c r="H9" s="1"/>
      <c r="I9" s="1"/>
    </row>
    <row r="10" spans="1:9" x14ac:dyDescent="0.2">
      <c r="A10" s="13"/>
      <c r="B10" s="14"/>
      <c r="C10" s="1"/>
      <c r="D10" s="10" t="s">
        <v>9</v>
      </c>
      <c r="E10" s="62">
        <v>5.0000000000000001E-3</v>
      </c>
      <c r="F10" s="1"/>
      <c r="G10" s="1"/>
      <c r="H10" s="1"/>
      <c r="I10" s="1"/>
    </row>
    <row r="11" spans="1:9" x14ac:dyDescent="0.2">
      <c r="A11" s="13"/>
      <c r="B11" s="14"/>
      <c r="C11" s="1"/>
      <c r="D11" s="15" t="s">
        <v>10</v>
      </c>
      <c r="E11" s="63">
        <v>12</v>
      </c>
      <c r="F11" s="1"/>
      <c r="G11" s="1"/>
      <c r="H11" s="1"/>
      <c r="I11" s="1"/>
    </row>
    <row r="12" spans="1:9" x14ac:dyDescent="0.2">
      <c r="A12" s="16"/>
      <c r="B12" s="17"/>
      <c r="C12" s="1"/>
      <c r="D12" s="1"/>
      <c r="E12" s="1"/>
      <c r="F12" s="1"/>
      <c r="G12" s="1"/>
      <c r="H12" s="1"/>
      <c r="I12" s="1"/>
    </row>
    <row r="13" spans="1:9" x14ac:dyDescent="0.2">
      <c r="A13" s="5" t="s">
        <v>11</v>
      </c>
      <c r="B13" s="18"/>
      <c r="C13" s="1"/>
      <c r="D13" s="1"/>
      <c r="E13" s="1"/>
      <c r="F13" s="1"/>
      <c r="G13" s="1"/>
      <c r="H13" s="1"/>
      <c r="I13" s="1"/>
    </row>
    <row r="14" spans="1:9" x14ac:dyDescent="0.2">
      <c r="A14" s="7" t="s">
        <v>3</v>
      </c>
      <c r="B14" s="19">
        <f>B7</f>
        <v>550000</v>
      </c>
      <c r="C14" s="1"/>
      <c r="D14" s="1"/>
      <c r="E14" s="1"/>
      <c r="F14" s="1"/>
      <c r="G14" s="1"/>
      <c r="H14" s="1"/>
      <c r="I14" s="1"/>
    </row>
    <row r="15" spans="1:9" x14ac:dyDescent="0.2">
      <c r="A15" s="11" t="s">
        <v>12</v>
      </c>
      <c r="B15" s="20">
        <f>E7</f>
        <v>0.7</v>
      </c>
      <c r="C15" s="1"/>
      <c r="D15" s="1"/>
      <c r="E15" s="1"/>
      <c r="F15" s="1"/>
      <c r="G15" s="1"/>
      <c r="H15" s="1"/>
      <c r="I15" s="1"/>
    </row>
    <row r="16" spans="1:9" x14ac:dyDescent="0.2">
      <c r="A16" s="9" t="s">
        <v>13</v>
      </c>
      <c r="B16" s="21">
        <f>B7*E7</f>
        <v>385000</v>
      </c>
      <c r="C16" s="1"/>
      <c r="D16" s="1"/>
      <c r="E16" s="1"/>
      <c r="F16" s="1"/>
      <c r="G16" s="1"/>
      <c r="H16" s="1"/>
      <c r="I16" s="1"/>
    </row>
    <row r="17" spans="1:9" x14ac:dyDescent="0.2">
      <c r="A17" s="9"/>
      <c r="B17" s="22"/>
      <c r="C17" s="1"/>
      <c r="D17" s="1"/>
      <c r="E17" s="1"/>
      <c r="F17" s="1"/>
      <c r="G17" s="1"/>
      <c r="H17" s="1"/>
      <c r="I17" s="1"/>
    </row>
    <row r="18" spans="1:9" x14ac:dyDescent="0.2">
      <c r="A18" s="9" t="s">
        <v>14</v>
      </c>
      <c r="B18" s="21">
        <f>B16</f>
        <v>385000</v>
      </c>
      <c r="C18" s="1"/>
      <c r="D18" s="23"/>
      <c r="E18" s="1"/>
      <c r="F18" s="1"/>
      <c r="G18" s="1"/>
      <c r="H18" s="1"/>
      <c r="I18" s="1"/>
    </row>
    <row r="19" spans="1:9" x14ac:dyDescent="0.2">
      <c r="A19" s="11" t="s">
        <v>15</v>
      </c>
      <c r="B19" s="12">
        <f>-B9</f>
        <v>-100000</v>
      </c>
      <c r="C19" s="1"/>
      <c r="D19" s="1"/>
      <c r="E19" s="1"/>
      <c r="F19" s="1"/>
      <c r="G19" s="1"/>
      <c r="H19" s="1"/>
      <c r="I19" s="1"/>
    </row>
    <row r="20" spans="1:9" ht="16" customHeight="1" x14ac:dyDescent="0.2">
      <c r="A20" s="24" t="s">
        <v>16</v>
      </c>
      <c r="B20" s="25">
        <f>B18+B19</f>
        <v>285000</v>
      </c>
      <c r="C20" s="56" t="s">
        <v>17</v>
      </c>
      <c r="D20" s="56"/>
      <c r="E20" s="56"/>
      <c r="F20" s="55"/>
      <c r="G20" s="1"/>
      <c r="H20" s="1"/>
      <c r="I20" s="1"/>
    </row>
    <row r="21" spans="1:9" x14ac:dyDescent="0.2">
      <c r="A21" s="27"/>
      <c r="B21" s="28"/>
      <c r="C21" s="56"/>
      <c r="D21" s="56"/>
      <c r="E21" s="56"/>
      <c r="F21" s="55"/>
      <c r="G21" s="1"/>
      <c r="H21" s="1"/>
      <c r="I21" s="1"/>
    </row>
    <row r="22" spans="1:9" x14ac:dyDescent="0.2">
      <c r="A22" s="27"/>
      <c r="B22" s="28"/>
      <c r="C22" s="1"/>
      <c r="D22" s="1"/>
      <c r="E22" s="1"/>
      <c r="F22" s="1"/>
      <c r="G22" s="1"/>
      <c r="H22" s="1"/>
      <c r="I22" s="1"/>
    </row>
    <row r="23" spans="1:9" x14ac:dyDescent="0.2">
      <c r="A23" s="29" t="s">
        <v>18</v>
      </c>
      <c r="B23" s="30"/>
      <c r="C23" s="1"/>
      <c r="D23" s="1"/>
      <c r="E23" s="1"/>
      <c r="F23" s="1"/>
      <c r="G23" s="1"/>
      <c r="H23" s="1"/>
      <c r="I23" s="1"/>
    </row>
    <row r="24" spans="1:9" x14ac:dyDescent="0.2">
      <c r="A24" s="7" t="s">
        <v>19</v>
      </c>
      <c r="B24" s="31">
        <f>B8-B20</f>
        <v>65000</v>
      </c>
      <c r="C24" s="26" t="s">
        <v>20</v>
      </c>
      <c r="D24" s="1"/>
      <c r="E24" s="1"/>
      <c r="F24" s="32"/>
      <c r="G24" s="32"/>
      <c r="H24" s="1"/>
      <c r="I24" s="1"/>
    </row>
    <row r="25" spans="1:9" x14ac:dyDescent="0.2">
      <c r="A25" s="9" t="s">
        <v>8</v>
      </c>
      <c r="B25" s="33">
        <f>E9*B18</f>
        <v>7700</v>
      </c>
      <c r="C25" s="1"/>
      <c r="D25" s="1"/>
      <c r="E25" s="1"/>
      <c r="F25" s="1"/>
      <c r="G25" s="32"/>
      <c r="H25" s="1"/>
      <c r="I25" s="1"/>
    </row>
    <row r="26" spans="1:9" x14ac:dyDescent="0.2">
      <c r="A26" s="9" t="s">
        <v>21</v>
      </c>
      <c r="B26" s="33">
        <v>525</v>
      </c>
      <c r="C26" s="1"/>
      <c r="D26" s="1"/>
      <c r="E26" s="1"/>
      <c r="F26" s="1"/>
      <c r="G26" s="1"/>
      <c r="H26" s="1"/>
      <c r="I26" s="1"/>
    </row>
    <row r="27" spans="1:9" x14ac:dyDescent="0.2">
      <c r="A27" s="9" t="s">
        <v>22</v>
      </c>
      <c r="B27" s="33">
        <v>350</v>
      </c>
      <c r="C27" s="1"/>
      <c r="D27" s="1"/>
      <c r="E27" s="1"/>
      <c r="F27" s="1"/>
      <c r="G27" s="1"/>
      <c r="H27" s="1"/>
      <c r="I27" s="1"/>
    </row>
    <row r="28" spans="1:9" x14ac:dyDescent="0.2">
      <c r="A28" s="9" t="s">
        <v>23</v>
      </c>
      <c r="B28" s="33">
        <v>25</v>
      </c>
      <c r="C28" s="1"/>
      <c r="D28" s="32"/>
      <c r="E28" s="1"/>
      <c r="F28" s="1"/>
      <c r="G28" s="1"/>
      <c r="H28" s="1"/>
      <c r="I28" s="1"/>
    </row>
    <row r="29" spans="1:9" x14ac:dyDescent="0.2">
      <c r="A29" s="9" t="s">
        <v>24</v>
      </c>
      <c r="B29" s="33">
        <f>(1500/12)*3</f>
        <v>375</v>
      </c>
      <c r="C29" s="1"/>
      <c r="D29" s="1"/>
      <c r="E29" s="1"/>
      <c r="F29" s="1"/>
      <c r="G29" s="1"/>
      <c r="H29" s="1"/>
      <c r="I29" s="1"/>
    </row>
    <row r="30" spans="1:9" x14ac:dyDescent="0.2">
      <c r="A30" s="11" t="s">
        <v>35</v>
      </c>
      <c r="B30" s="34">
        <f>(8158/12)*3</f>
        <v>2039.5</v>
      </c>
      <c r="C30" s="1"/>
      <c r="D30" s="1"/>
      <c r="E30" s="1"/>
      <c r="F30" s="1"/>
      <c r="G30" s="1"/>
      <c r="H30" s="1"/>
      <c r="I30" s="1"/>
    </row>
    <row r="31" spans="1:9" x14ac:dyDescent="0.2">
      <c r="A31" s="35" t="s">
        <v>25</v>
      </c>
      <c r="B31" s="36">
        <f>SUM(B24:B30)</f>
        <v>76014.5</v>
      </c>
      <c r="C31" s="1"/>
      <c r="D31" s="1"/>
      <c r="E31" s="1"/>
      <c r="F31" s="1"/>
      <c r="G31" s="1"/>
      <c r="H31" s="1"/>
      <c r="I31" s="1"/>
    </row>
    <row r="32" spans="1:9" x14ac:dyDescent="0.2">
      <c r="A32" s="37"/>
      <c r="B32" s="38"/>
      <c r="C32" s="1"/>
      <c r="D32" s="1"/>
      <c r="E32" s="1"/>
      <c r="F32" s="1"/>
      <c r="G32" s="1"/>
      <c r="H32" s="1"/>
      <c r="I32" s="1"/>
    </row>
    <row r="33" spans="1:9" x14ac:dyDescent="0.2">
      <c r="A33" s="27"/>
      <c r="B33" s="39"/>
      <c r="C33" s="1"/>
      <c r="D33" s="1"/>
      <c r="E33" s="1"/>
      <c r="F33" s="1"/>
      <c r="G33" s="1"/>
      <c r="H33" s="1"/>
      <c r="I33" s="1"/>
    </row>
    <row r="34" spans="1:9" x14ac:dyDescent="0.2">
      <c r="A34" s="5" t="s">
        <v>26</v>
      </c>
      <c r="B34" s="40"/>
      <c r="C34" s="1"/>
      <c r="D34" s="1"/>
      <c r="E34" s="1"/>
      <c r="F34" s="1"/>
      <c r="G34" s="51"/>
      <c r="H34" s="1"/>
      <c r="I34" s="1"/>
    </row>
    <row r="35" spans="1:9" x14ac:dyDescent="0.2">
      <c r="A35" s="7" t="s">
        <v>27</v>
      </c>
      <c r="B35" s="41">
        <f>IPMT((E8/12),1,12,-B18,0)</f>
        <v>3208.3333333333335</v>
      </c>
      <c r="C35" s="1"/>
      <c r="D35" s="51"/>
      <c r="E35" s="51"/>
      <c r="F35" s="1"/>
      <c r="G35" s="1"/>
      <c r="H35" s="1"/>
      <c r="I35" s="1"/>
    </row>
    <row r="36" spans="1:9" x14ac:dyDescent="0.2">
      <c r="A36" s="42" t="s">
        <v>28</v>
      </c>
      <c r="B36" s="43">
        <f>(B29+B30)/3</f>
        <v>804.83333333333337</v>
      </c>
      <c r="C36" s="44" t="s">
        <v>29</v>
      </c>
      <c r="D36" s="1"/>
      <c r="E36" s="1"/>
      <c r="F36" s="1"/>
      <c r="G36" s="1"/>
      <c r="H36" s="1"/>
      <c r="I36" s="1"/>
    </row>
    <row r="37" spans="1:9" x14ac:dyDescent="0.2">
      <c r="A37" s="53" t="s">
        <v>30</v>
      </c>
      <c r="B37" s="54">
        <f>SUM(B35:B36)</f>
        <v>4013.166666666667</v>
      </c>
      <c r="C37" s="44"/>
      <c r="D37" s="1"/>
      <c r="E37" s="1"/>
      <c r="F37" s="1"/>
      <c r="G37" s="1"/>
      <c r="H37" s="1"/>
      <c r="I37" s="1"/>
    </row>
    <row r="38" spans="1:9" x14ac:dyDescent="0.2">
      <c r="A38" s="37"/>
      <c r="B38" s="38"/>
      <c r="C38" s="44"/>
      <c r="D38" s="1"/>
      <c r="E38" s="1"/>
      <c r="F38" s="1"/>
      <c r="G38" s="1"/>
      <c r="H38" s="1"/>
      <c r="I38" s="1"/>
    </row>
    <row r="39" spans="1:9" x14ac:dyDescent="0.2">
      <c r="A39" s="37"/>
      <c r="B39" s="38"/>
      <c r="C39" s="1"/>
      <c r="D39" s="1"/>
      <c r="E39" s="1"/>
      <c r="F39" s="1"/>
      <c r="G39" s="1"/>
      <c r="H39" s="1"/>
      <c r="I39" s="1"/>
    </row>
    <row r="40" spans="1:9" x14ac:dyDescent="0.2">
      <c r="A40" s="29" t="s">
        <v>31</v>
      </c>
      <c r="B40" s="52"/>
      <c r="C40" s="1"/>
      <c r="D40" s="1"/>
      <c r="E40" s="1"/>
      <c r="F40" s="1"/>
      <c r="G40" s="1"/>
      <c r="H40" s="1"/>
      <c r="I40" s="1"/>
    </row>
    <row r="41" spans="1:9" x14ac:dyDescent="0.2">
      <c r="A41" s="45" t="s">
        <v>9</v>
      </c>
      <c r="B41" s="46">
        <f>B18*E10</f>
        <v>1925</v>
      </c>
      <c r="C41" s="1"/>
      <c r="D41" s="1"/>
      <c r="E41" s="1"/>
      <c r="F41" s="1"/>
      <c r="G41" s="1"/>
      <c r="H41" s="1"/>
      <c r="I41" s="1"/>
    </row>
    <row r="42" spans="1:9" x14ac:dyDescent="0.2">
      <c r="A42" s="47" t="s">
        <v>32</v>
      </c>
      <c r="B42" s="48">
        <v>30</v>
      </c>
      <c r="C42" s="1"/>
      <c r="D42" s="1"/>
      <c r="E42" s="1"/>
      <c r="F42" s="1"/>
      <c r="G42" s="1"/>
      <c r="H42" s="1"/>
      <c r="I42" s="1"/>
    </row>
    <row r="43" spans="1:9" x14ac:dyDescent="0.2">
      <c r="A43" s="49" t="s">
        <v>33</v>
      </c>
      <c r="B43" s="50">
        <f>SUM(B41:B42)</f>
        <v>1955</v>
      </c>
      <c r="C43" s="1"/>
      <c r="D43" s="1"/>
      <c r="E43" s="1"/>
      <c r="F43" s="1"/>
      <c r="G43" s="1"/>
      <c r="H43" s="1"/>
      <c r="I43" s="1"/>
    </row>
  </sheetData>
  <sheetProtection algorithmName="SHA-512" hashValue="NHVhbb2VEUoF6BaO77oeSNJETWuaEAUfl3mQYxcF3QB1YABruyNFRIZRmcBRa0tPE/IKNrYqcDNDPgG820koAw==" saltValue="rZX/BY7Ybt7/W70ORgHiGg==" spinCount="100000" sheet="1" objects="1" scenarios="1"/>
  <mergeCells count="1">
    <mergeCell ref="C20:E21"/>
  </mergeCells>
  <phoneticPr fontId="8" type="noConversion"/>
  <pageMargins left="0.7" right="0.7" top="0.75" bottom="0.75" header="0.3" footer="0.3"/>
  <pageSetup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RentSpace Office</cp:lastModifiedBy>
  <cp:revision/>
  <cp:lastPrinted>2018-10-01T15:29:11Z</cp:lastPrinted>
  <dcterms:created xsi:type="dcterms:W3CDTF">2018-01-05T23:07:32Z</dcterms:created>
  <dcterms:modified xsi:type="dcterms:W3CDTF">2018-10-15T14:36:50Z</dcterms:modified>
  <cp:category/>
  <cp:contentStatus/>
</cp:coreProperties>
</file>